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lvo\Downloads\upload na vzpirani.cz\"/>
    </mc:Choice>
  </mc:AlternateContent>
  <xr:revisionPtr revIDLastSave="0" documentId="13_ncr:1_{3CDAB359-E906-46BC-978D-C8E14BB7B412}" xr6:coauthVersionLast="47" xr6:coauthVersionMax="47" xr10:uidLastSave="{00000000-0000-0000-0000-000000000000}"/>
  <bookViews>
    <workbookView xWindow="28680" yWindow="-120" windowWidth="29040" windowHeight="17640" tabRatio="579" xr2:uid="{00000000-000D-0000-FFFF-FFFF00000000}"/>
  </bookViews>
  <sheets>
    <sheet name="Muž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0" i="1" l="1"/>
  <c r="I60" i="1"/>
  <c r="I20" i="1"/>
  <c r="I6" i="1"/>
  <c r="I7" i="1"/>
  <c r="I8" i="1"/>
  <c r="I9" i="1"/>
  <c r="I10" i="1"/>
  <c r="I11" i="1"/>
  <c r="I13" i="1"/>
  <c r="I14" i="1"/>
  <c r="I15" i="1"/>
  <c r="I16" i="1"/>
  <c r="I17" i="1"/>
  <c r="I18" i="1"/>
  <c r="I21" i="1"/>
  <c r="I22" i="1"/>
  <c r="I23" i="1"/>
  <c r="I24" i="1"/>
  <c r="I25" i="1"/>
  <c r="I27" i="1"/>
  <c r="I28" i="1"/>
  <c r="I29" i="1"/>
  <c r="I30" i="1"/>
  <c r="I31" i="1"/>
  <c r="I32" i="1"/>
  <c r="I34" i="1"/>
  <c r="I35" i="1"/>
  <c r="I36" i="1"/>
  <c r="I37" i="1"/>
  <c r="I38" i="1"/>
  <c r="I39" i="1"/>
  <c r="I41" i="1"/>
  <c r="I42" i="1"/>
  <c r="I43" i="1"/>
  <c r="I44" i="1"/>
  <c r="I45" i="1"/>
  <c r="I46" i="1"/>
  <c r="I48" i="1"/>
  <c r="I49" i="1"/>
  <c r="I50" i="1"/>
  <c r="I51" i="1"/>
  <c r="I52" i="1"/>
  <c r="I53" i="1"/>
  <c r="N60" i="1" l="1"/>
  <c r="O60" i="1" s="1"/>
  <c r="M53" i="1"/>
  <c r="M52" i="1"/>
  <c r="M51" i="1"/>
  <c r="M50" i="1"/>
  <c r="M49" i="1"/>
  <c r="M48" i="1"/>
  <c r="M46" i="1"/>
  <c r="M45" i="1"/>
  <c r="M44" i="1"/>
  <c r="M43" i="1"/>
  <c r="M42" i="1"/>
  <c r="M41" i="1"/>
  <c r="M39" i="1"/>
  <c r="M38" i="1"/>
  <c r="M37" i="1"/>
  <c r="M36" i="1"/>
  <c r="M35" i="1"/>
  <c r="M34" i="1"/>
  <c r="M32" i="1"/>
  <c r="M31" i="1"/>
  <c r="M30" i="1"/>
  <c r="M29" i="1"/>
  <c r="M28" i="1"/>
  <c r="M27" i="1"/>
  <c r="M25" i="1"/>
  <c r="M24" i="1"/>
  <c r="M23" i="1"/>
  <c r="M22" i="1"/>
  <c r="M21" i="1"/>
  <c r="M20" i="1"/>
  <c r="M18" i="1"/>
  <c r="M17" i="1"/>
  <c r="M16" i="1"/>
  <c r="M15" i="1"/>
  <c r="M14" i="1"/>
  <c r="M13" i="1"/>
  <c r="M10" i="1"/>
  <c r="M9" i="1"/>
  <c r="M11" i="1"/>
  <c r="M8" i="1"/>
  <c r="M6" i="1"/>
  <c r="M7" i="1"/>
  <c r="N53" i="1" l="1"/>
  <c r="O53" i="1" s="1"/>
  <c r="N52" i="1"/>
  <c r="O52" i="1" s="1"/>
  <c r="N50" i="1"/>
  <c r="O50" i="1" s="1"/>
  <c r="N48" i="1"/>
  <c r="O48" i="1" s="1"/>
  <c r="N49" i="1"/>
  <c r="O49" i="1" s="1"/>
  <c r="N51" i="1"/>
  <c r="O51" i="1" s="1"/>
  <c r="N46" i="1"/>
  <c r="O46" i="1" s="1"/>
  <c r="N18" i="1"/>
  <c r="O18" i="1" s="1"/>
  <c r="N37" i="1"/>
  <c r="O37" i="1" s="1"/>
  <c r="N44" i="1"/>
  <c r="O44" i="1" s="1"/>
  <c r="N30" i="1"/>
  <c r="O30" i="1" s="1"/>
  <c r="N13" i="1"/>
  <c r="O13" i="1" s="1"/>
  <c r="N21" i="1"/>
  <c r="O21" i="1" s="1"/>
  <c r="N7" i="1"/>
  <c r="O7" i="1" s="1"/>
  <c r="N45" i="1"/>
  <c r="O45" i="1" s="1"/>
  <c r="N39" i="1"/>
  <c r="O39" i="1" s="1"/>
  <c r="N32" i="1"/>
  <c r="O32" i="1" s="1"/>
  <c r="N31" i="1"/>
  <c r="O31" i="1" s="1"/>
  <c r="N25" i="1"/>
  <c r="O25" i="1" s="1"/>
  <c r="N24" i="1"/>
  <c r="O24" i="1" s="1"/>
  <c r="N17" i="1"/>
  <c r="O17" i="1" s="1"/>
  <c r="N11" i="1"/>
  <c r="O11" i="1" s="1"/>
  <c r="N36" i="1"/>
  <c r="O36" i="1" s="1"/>
  <c r="N29" i="1"/>
  <c r="O29" i="1" s="1"/>
  <c r="N23" i="1"/>
  <c r="O23" i="1" s="1"/>
  <c r="N16" i="1"/>
  <c r="O16" i="1" s="1"/>
  <c r="N15" i="1"/>
  <c r="O15" i="1" s="1"/>
  <c r="N9" i="1"/>
  <c r="O9" i="1" s="1"/>
  <c r="N8" i="1"/>
  <c r="O8" i="1" s="1"/>
  <c r="N42" i="1"/>
  <c r="O42" i="1" s="1"/>
  <c r="N41" i="1"/>
  <c r="O41" i="1" s="1"/>
  <c r="N20" i="1"/>
  <c r="O20" i="1" s="1"/>
  <c r="N14" i="1"/>
  <c r="O14" i="1" s="1"/>
  <c r="N6" i="1"/>
  <c r="O6" i="1" s="1"/>
  <c r="N35" i="1"/>
  <c r="O35" i="1" s="1"/>
  <c r="N22" i="1"/>
  <c r="O22" i="1" s="1"/>
  <c r="N27" i="1"/>
  <c r="O27" i="1" s="1"/>
  <c r="N34" i="1"/>
  <c r="O34" i="1" s="1"/>
  <c r="N43" i="1"/>
  <c r="O43" i="1" s="1"/>
  <c r="N10" i="1"/>
  <c r="O10" i="1" s="1"/>
  <c r="N28" i="1"/>
  <c r="O28" i="1" s="1"/>
  <c r="N38" i="1"/>
  <c r="O38" i="1" s="1"/>
  <c r="O54" i="1" l="1"/>
  <c r="O26" i="1"/>
  <c r="O19" i="1"/>
  <c r="O12" i="1"/>
  <c r="O47" i="1"/>
  <c r="O40" i="1"/>
  <c r="O33" i="1"/>
  <c r="P40" i="1" l="1"/>
  <c r="P12" i="1"/>
  <c r="P47" i="1"/>
  <c r="P54" i="1"/>
  <c r="P26" i="1"/>
  <c r="P33" i="1"/>
  <c r="P19" i="1"/>
</calcChain>
</file>

<file path=xl/sharedStrings.xml><?xml version="1.0" encoding="utf-8"?>
<sst xmlns="http://schemas.openxmlformats.org/spreadsheetml/2006/main" count="115" uniqueCount="70">
  <si>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</si>
  <si>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</si>
  <si>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</si>
  <si>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</si>
  <si>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</si>
  <si>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</si>
  <si>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</si>
  <si>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</si>
  <si>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</si>
  <si>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</si>
  <si>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</si>
  <si>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</si>
  <si>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</si>
  <si>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</si>
  <si>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Místo konání: TJ slavoj Plzeň</t>
  </si>
  <si>
    <t>Poř.</t>
  </si>
  <si>
    <t>1. kolo III. Liga Mužů skupina A</t>
  </si>
  <si>
    <t>Termín:26.3.2022</t>
  </si>
  <si>
    <t>Nová Role</t>
  </si>
  <si>
    <t>Marek Petr</t>
  </si>
  <si>
    <t>Irodenco Igor</t>
  </si>
  <si>
    <t>Gajdoš Josef</t>
  </si>
  <si>
    <t>Podšer Miloš</t>
  </si>
  <si>
    <t>Nagy Josef</t>
  </si>
  <si>
    <t>Lazur Michal</t>
  </si>
  <si>
    <t>Ouředník Vladan</t>
  </si>
  <si>
    <t>Vrbka Zdeněk</t>
  </si>
  <si>
    <t>Homola Miroslav</t>
  </si>
  <si>
    <t>Pastorek Stanislav</t>
  </si>
  <si>
    <t>Dunka Tomáš</t>
  </si>
  <si>
    <t>Slavoj C</t>
  </si>
  <si>
    <t>Matějovský Milan</t>
  </si>
  <si>
    <t>Nový Sebastian</t>
  </si>
  <si>
    <t>Lučan Jaroslav</t>
  </si>
  <si>
    <t>Hlaváč Emil</t>
  </si>
  <si>
    <t>Brichta Jakub</t>
  </si>
  <si>
    <t>Sokolov</t>
  </si>
  <si>
    <t>Klímek Vlastimír (ml)</t>
  </si>
  <si>
    <t>Božejovský David</t>
  </si>
  <si>
    <t>Krejčík Vojtěch</t>
  </si>
  <si>
    <t>Pompa Marek</t>
  </si>
  <si>
    <t>Sivák Michael</t>
  </si>
  <si>
    <t>Matějka Jan</t>
  </si>
  <si>
    <t>Meziboří</t>
  </si>
  <si>
    <t>Hanzl Jan</t>
  </si>
  <si>
    <t>Nagy Kamil</t>
  </si>
  <si>
    <t>Herink Tomáš</t>
  </si>
  <si>
    <t>Martinovský Ladislav</t>
  </si>
  <si>
    <t>Pavlovský Zdeněk</t>
  </si>
  <si>
    <t>Spilka Michal</t>
  </si>
  <si>
    <t>Slavoj B</t>
  </si>
  <si>
    <t>Vondrák Kamil</t>
  </si>
  <si>
    <t>Balogh Josef</t>
  </si>
  <si>
    <t>Běl Jiří</t>
  </si>
  <si>
    <t>Adámek Tomáš</t>
  </si>
  <si>
    <t>Adamec Vojtěch</t>
  </si>
  <si>
    <t>Start Plzeň B</t>
  </si>
  <si>
    <t>Váňa Jaroslav</t>
  </si>
  <si>
    <t>Pastyřík Tadeáš</t>
  </si>
  <si>
    <t>Novotný Vojtěch</t>
  </si>
  <si>
    <t>Kružík Filip</t>
  </si>
  <si>
    <r>
      <t>K</t>
    </r>
    <r>
      <rPr>
        <sz val="10"/>
        <color indexed="8"/>
        <rFont val="Calibri"/>
        <family val="2"/>
        <charset val="238"/>
      </rPr>
      <t>ö</t>
    </r>
    <r>
      <rPr>
        <sz val="10"/>
        <color indexed="8"/>
        <rFont val="Arial"/>
        <family val="2"/>
        <charset val="238"/>
      </rPr>
      <t>nig Tomáš</t>
    </r>
  </si>
  <si>
    <t>Háva Radim</t>
  </si>
  <si>
    <t>TJ L. Cheb</t>
  </si>
  <si>
    <t>x</t>
  </si>
  <si>
    <t>Friedrich Adam</t>
  </si>
  <si>
    <t>Mimo Soutěž St.Plzeň</t>
  </si>
  <si>
    <t>Rozhodčí: Kocur;Brodský;Starcková;Vodička</t>
  </si>
  <si>
    <t>Technický rozhodčí: Háva;Jílek</t>
  </si>
  <si>
    <t>Zapisovatel: Zachardová;Vána;Kudej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</si>
</sst>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</cellStyleXfs>
  <cellXfs count="103">
    <xf numFmtId="0" fontId="0" fillId="0" borderId="0" xfId="0"/>
    <xf numFmtId="164" fontId="0" fillId="0" borderId="0" xfId="0" applyNumberFormat="1"/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0" fillId="0" borderId="12" xfId="0" applyNumberFormat="1" applyBorder="1"/>
    <xf numFmtId="0" fontId="0" fillId="0" borderId="26" xfId="0" applyBorder="1"/>
    <xf numFmtId="0" fontId="0" fillId="0" borderId="28" xfId="0" applyBorder="1"/>
    <xf numFmtId="164" fontId="0" fillId="0" borderId="31" xfId="0" applyNumberFormat="1" applyBorder="1"/>
    <xf numFmtId="0" fontId="6" fillId="0" borderId="23" xfId="0" applyNumberFormat="1" applyFont="1" applyBorder="1" applyAlignment="1">
      <alignment horizontal="center"/>
    </xf>
    <xf numFmtId="2" fontId="4" fillId="0" borderId="17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" fontId="16" fillId="0" borderId="18" xfId="0" applyNumberFormat="1" applyFont="1" applyBorder="1" applyAlignment="1">
      <alignment horizontal="center"/>
    </xf>
    <xf numFmtId="1" fontId="16" fillId="0" borderId="20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right"/>
    </xf>
    <xf numFmtId="0" fontId="17" fillId="0" borderId="23" xfId="0" applyFont="1" applyBorder="1"/>
    <xf numFmtId="0" fontId="17" fillId="0" borderId="0" xfId="0" applyFont="1"/>
    <xf numFmtId="1" fontId="16" fillId="0" borderId="1" xfId="0" applyNumberFormat="1" applyFont="1" applyBorder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164" fontId="17" fillId="0" borderId="23" xfId="0" applyNumberFormat="1" applyFont="1" applyBorder="1"/>
    <xf numFmtId="1" fontId="16" fillId="0" borderId="2" xfId="0" applyNumberFormat="1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165" fontId="16" fillId="0" borderId="19" xfId="0" applyNumberFormat="1" applyFont="1" applyBorder="1" applyAlignment="1">
      <alignment horizontal="right"/>
    </xf>
    <xf numFmtId="0" fontId="16" fillId="2" borderId="13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13" fillId="5" borderId="20" xfId="1" applyNumberFormat="1" applyFill="1" applyBorder="1" applyAlignment="1">
      <alignment horizontal="center"/>
    </xf>
    <xf numFmtId="1" fontId="13" fillId="5" borderId="21" xfId="1" applyNumberFormat="1" applyFill="1" applyBorder="1" applyAlignment="1">
      <alignment horizontal="center"/>
    </xf>
    <xf numFmtId="1" fontId="13" fillId="5" borderId="1" xfId="1" applyNumberFormat="1" applyFill="1" applyBorder="1" applyAlignment="1">
      <alignment horizontal="center"/>
    </xf>
    <xf numFmtId="1" fontId="15" fillId="5" borderId="21" xfId="0" applyNumberFormat="1" applyFont="1" applyFill="1" applyBorder="1" applyAlignment="1">
      <alignment horizontal="center"/>
    </xf>
    <xf numFmtId="1" fontId="15" fillId="5" borderId="22" xfId="0" applyNumberFormat="1" applyFont="1" applyFill="1" applyBorder="1" applyAlignment="1">
      <alignment horizontal="center"/>
    </xf>
    <xf numFmtId="1" fontId="15" fillId="5" borderId="2" xfId="0" applyNumberFormat="1" applyFont="1" applyFill="1" applyBorder="1" applyAlignment="1">
      <alignment horizontal="center"/>
    </xf>
    <xf numFmtId="1" fontId="2" fillId="5" borderId="1" xfId="1" applyNumberFormat="1" applyFont="1" applyFill="1" applyBorder="1" applyAlignment="1">
      <alignment horizontal="center"/>
    </xf>
    <xf numFmtId="1" fontId="13" fillId="5" borderId="21" xfId="1" quotePrefix="1" applyNumberFormat="1" applyFill="1" applyBorder="1" applyAlignment="1">
      <alignment horizontal="center"/>
    </xf>
    <xf numFmtId="1" fontId="2" fillId="5" borderId="21" xfId="1" quotePrefix="1" applyNumberFormat="1" applyFont="1" applyFill="1" applyBorder="1" applyAlignment="1">
      <alignment horizontal="center"/>
    </xf>
    <xf numFmtId="1" fontId="15" fillId="5" borderId="21" xfId="0" quotePrefix="1" applyNumberFormat="1" applyFont="1" applyFill="1" applyBorder="1" applyAlignment="1">
      <alignment horizontal="center"/>
    </xf>
    <xf numFmtId="1" fontId="1" fillId="5" borderId="21" xfId="1" applyNumberFormat="1" applyFont="1" applyFill="1" applyBorder="1" applyAlignment="1">
      <alignment horizontal="center"/>
    </xf>
    <xf numFmtId="1" fontId="13" fillId="5" borderId="35" xfId="1" applyNumberFormat="1" applyFill="1" applyBorder="1" applyAlignment="1">
      <alignment horizontal="center"/>
    </xf>
    <xf numFmtId="1" fontId="13" fillId="5" borderId="36" xfId="1" applyNumberForma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13" fillId="3" borderId="20" xfId="1" applyNumberFormat="1" applyBorder="1" applyAlignment="1">
      <alignment horizontal="center"/>
    </xf>
    <xf numFmtId="1" fontId="13" fillId="3" borderId="18" xfId="1" applyNumberFormat="1" applyBorder="1" applyAlignment="1">
      <alignment horizontal="center"/>
    </xf>
    <xf numFmtId="1" fontId="13" fillId="3" borderId="21" xfId="1" applyNumberFormat="1" applyBorder="1" applyAlignment="1">
      <alignment horizontal="center"/>
    </xf>
    <xf numFmtId="1" fontId="14" fillId="4" borderId="21" xfId="2" applyNumberFormat="1" applyBorder="1" applyAlignment="1">
      <alignment horizontal="center"/>
    </xf>
    <xf numFmtId="1" fontId="13" fillId="3" borderId="1" xfId="1" applyNumberFormat="1" applyBorder="1" applyAlignment="1">
      <alignment horizontal="center"/>
    </xf>
    <xf numFmtId="1" fontId="13" fillId="3" borderId="34" xfId="1" applyNumberFormat="1" applyBorder="1" applyAlignment="1">
      <alignment horizontal="center"/>
    </xf>
    <xf numFmtId="1" fontId="14" fillId="4" borderId="20" xfId="2" applyNumberFormat="1" applyBorder="1" applyAlignment="1">
      <alignment horizontal="center"/>
    </xf>
    <xf numFmtId="1" fontId="14" fillId="4" borderId="1" xfId="2" applyNumberForma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Continuous"/>
    </xf>
    <xf numFmtId="0" fontId="8" fillId="0" borderId="37" xfId="0" applyFont="1" applyBorder="1" applyAlignment="1">
      <alignment horizontal="centerContinuous"/>
    </xf>
    <xf numFmtId="1" fontId="13" fillId="3" borderId="38" xfId="1" applyNumberForma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1" fontId="13" fillId="3" borderId="36" xfId="1" applyNumberFormat="1" applyBorder="1" applyAlignment="1">
      <alignment horizontal="center"/>
    </xf>
    <xf numFmtId="2" fontId="4" fillId="0" borderId="42" xfId="0" applyNumberFormat="1" applyFont="1" applyFill="1" applyBorder="1" applyAlignment="1">
      <alignment horizontal="right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" fontId="15" fillId="5" borderId="45" xfId="0" applyNumberFormat="1" applyFont="1" applyFill="1" applyBorder="1" applyAlignment="1">
      <alignment horizontal="center"/>
    </xf>
    <xf numFmtId="1" fontId="15" fillId="5" borderId="43" xfId="0" applyNumberFormat="1" applyFont="1" applyFill="1" applyBorder="1" applyAlignment="1">
      <alignment horizontal="center"/>
    </xf>
    <xf numFmtId="1" fontId="16" fillId="0" borderId="43" xfId="0" applyNumberFormat="1" applyFont="1" applyBorder="1" applyAlignment="1">
      <alignment horizontal="center"/>
    </xf>
    <xf numFmtId="1" fontId="16" fillId="0" borderId="45" xfId="0" applyNumberFormat="1" applyFont="1" applyBorder="1" applyAlignment="1">
      <alignment horizontal="center"/>
    </xf>
    <xf numFmtId="165" fontId="15" fillId="0" borderId="32" xfId="0" applyNumberFormat="1" applyFont="1" applyBorder="1" applyAlignment="1">
      <alignment horizontal="right"/>
    </xf>
    <xf numFmtId="1" fontId="13" fillId="3" borderId="45" xfId="1" applyNumberFormat="1" applyBorder="1" applyAlignment="1">
      <alignment horizontal="center"/>
    </xf>
    <xf numFmtId="1" fontId="13" fillId="3" borderId="21" xfId="1" quotePrefix="1" applyNumberFormat="1" applyBorder="1" applyAlignment="1">
      <alignment horizontal="center"/>
    </xf>
    <xf numFmtId="1" fontId="13" fillId="3" borderId="43" xfId="1" applyNumberForma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12" fillId="0" borderId="2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3">
    <cellStyle name="Normální" xfId="0" builtinId="0"/>
    <cellStyle name="Správně" xfId="1" builtinId="26"/>
    <cellStyle name="Špatně" xfId="2" builtinId="2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B1:Q60"/>
  <sheetViews>
    <sheetView tabSelected="1" topLeftCell="A28" zoomScaleNormal="100" workbookViewId="0">
      <selection activeCell="E58" sqref="E58"/>
    </sheetView>
  </sheetViews>
  <sheetFormatPr defaultRowHeight="12.75" x14ac:dyDescent="0.2"/>
  <cols>
    <col min="2" max="2" width="7.28515625" customWidth="1"/>
    <col min="3" max="3" width="19.140625" customWidth="1"/>
    <col min="5" max="5" width="20.42578125" customWidth="1"/>
    <col min="6" max="8" width="7" customWidth="1"/>
    <col min="9" max="9" width="6.42578125" customWidth="1"/>
    <col min="10" max="12" width="7" customWidth="1"/>
    <col min="13" max="13" width="6.42578125" customWidth="1"/>
    <col min="14" max="14" width="8" customWidth="1"/>
    <col min="15" max="15" width="11.7109375" customWidth="1"/>
    <col min="16" max="16" width="6.28515625" style="1" customWidth="1"/>
    <col min="26" max="26" width="7.7109375" customWidth="1"/>
  </cols>
  <sheetData>
    <row r="1" spans="2:17" ht="27.75" x14ac:dyDescent="0.2">
      <c r="B1" s="97" t="s">
        <v>16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2:17" ht="15.75" customHeight="1" x14ac:dyDescent="0.2">
      <c r="B2" s="98" t="s">
        <v>17</v>
      </c>
      <c r="C2" s="99"/>
      <c r="D2" s="102" t="s">
        <v>0</v>
      </c>
      <c r="E2" s="102"/>
      <c r="F2" s="102"/>
      <c r="G2" s="102"/>
      <c r="H2" s="102"/>
      <c r="I2" s="102"/>
      <c r="J2" s="102"/>
      <c r="K2" s="102"/>
      <c r="L2" s="102"/>
      <c r="M2" s="100" t="s">
        <v>14</v>
      </c>
      <c r="N2" s="101"/>
      <c r="O2" s="101"/>
    </row>
    <row r="3" spans="2:17" ht="9.75" customHeight="1" thickBot="1" x14ac:dyDescent="0.25"/>
    <row r="4" spans="2:17" ht="13.5" thickBot="1" x14ac:dyDescent="0.25">
      <c r="B4" s="2" t="s">
        <v>1</v>
      </c>
      <c r="C4" s="3" t="s">
        <v>2</v>
      </c>
      <c r="D4" s="15" t="s">
        <v>13</v>
      </c>
      <c r="E4" s="61" t="s">
        <v>3</v>
      </c>
      <c r="F4" s="72" t="s">
        <v>4</v>
      </c>
      <c r="G4" s="73"/>
      <c r="H4" s="73"/>
      <c r="I4" s="6"/>
      <c r="J4" s="4" t="s">
        <v>5</v>
      </c>
      <c r="K4" s="5"/>
      <c r="L4" s="5"/>
      <c r="M4" s="6"/>
      <c r="N4" s="14" t="s">
        <v>6</v>
      </c>
      <c r="O4" s="7" t="s">
        <v>7</v>
      </c>
      <c r="P4" s="16" t="s">
        <v>15</v>
      </c>
    </row>
    <row r="5" spans="2:17" ht="13.5" thickBot="1" x14ac:dyDescent="0.25">
      <c r="B5" s="8"/>
      <c r="C5" s="21"/>
      <c r="D5" s="9" t="s">
        <v>8</v>
      </c>
      <c r="E5" s="70"/>
      <c r="F5" s="75" t="s">
        <v>9</v>
      </c>
      <c r="G5" s="76" t="s">
        <v>10</v>
      </c>
      <c r="H5" s="77" t="s">
        <v>11</v>
      </c>
      <c r="I5" s="71" t="s">
        <v>12</v>
      </c>
      <c r="J5" s="11" t="s">
        <v>9</v>
      </c>
      <c r="K5" s="10" t="s">
        <v>10</v>
      </c>
      <c r="L5" s="11" t="s">
        <v>11</v>
      </c>
      <c r="M5" s="10" t="s">
        <v>12</v>
      </c>
      <c r="N5" s="12"/>
      <c r="O5" s="13"/>
      <c r="P5" s="17"/>
    </row>
    <row r="6" spans="2:17" ht="15.75" thickBot="1" x14ac:dyDescent="0.3">
      <c r="B6" s="22">
        <v>77.8</v>
      </c>
      <c r="C6" s="23" t="s">
        <v>19</v>
      </c>
      <c r="D6" s="24">
        <v>1985</v>
      </c>
      <c r="E6" s="47" t="s">
        <v>18</v>
      </c>
      <c r="F6" s="74">
        <v>57</v>
      </c>
      <c r="G6" s="67">
        <v>61</v>
      </c>
      <c r="H6" s="74">
        <v>63</v>
      </c>
      <c r="I6" s="35">
        <f t="shared" ref="I6:I11" si="0">IF(MAX(F6:H6)&lt;0,0,MAX(F6:H6))</f>
        <v>63</v>
      </c>
      <c r="J6" s="62">
        <v>75</v>
      </c>
      <c r="K6" s="63">
        <v>80</v>
      </c>
      <c r="L6" s="62">
        <v>85</v>
      </c>
      <c r="M6" s="35">
        <f t="shared" ref="M6:M11" si="1">IF(MAX(J6:L6)&lt;0,0,MAX(J6:L6))</f>
        <v>85</v>
      </c>
      <c r="N6" s="36">
        <f t="shared" ref="N6:N11" si="2">SUM(I6,M6)</f>
        <v>148</v>
      </c>
      <c r="O6" s="37">
        <f>IF(ISNUMBER(B6), (IF(175.508&lt; B6,N6, TRUNC(10^(0.75194503*((LOG((B6/175.508)/LOG(10))*(LOG((B6/175.508)/LOG(10)))))),4)*N6)), 0)</f>
        <v>183.69760000000002</v>
      </c>
      <c r="P6" s="38"/>
      <c r="Q6" s="39"/>
    </row>
    <row r="7" spans="2:17" ht="15" x14ac:dyDescent="0.25">
      <c r="B7" s="25">
        <v>87.1</v>
      </c>
      <c r="C7" s="26" t="s">
        <v>20</v>
      </c>
      <c r="D7" s="27">
        <v>1990</v>
      </c>
      <c r="E7" s="29" t="s">
        <v>18</v>
      </c>
      <c r="F7" s="64">
        <v>95</v>
      </c>
      <c r="G7" s="69">
        <v>-100</v>
      </c>
      <c r="H7" s="64">
        <v>100</v>
      </c>
      <c r="I7" s="40">
        <f t="shared" si="0"/>
        <v>100</v>
      </c>
      <c r="J7" s="64">
        <v>120</v>
      </c>
      <c r="K7" s="66">
        <v>125</v>
      </c>
      <c r="L7" s="49">
        <v>-132</v>
      </c>
      <c r="M7" s="40">
        <f t="shared" si="1"/>
        <v>125</v>
      </c>
      <c r="N7" s="41">
        <f t="shared" si="2"/>
        <v>225</v>
      </c>
      <c r="O7" s="37">
        <f t="shared" ref="O7:O46" si="3">IF(ISNUMBER(B7), (IF(175.508&lt; B7,N7, TRUNC(10^(0.75194503*((LOG((B7/175.508)/LOG(10))*(LOG((B7/175.508)/LOG(10)))))),4)*N7)), 0)</f>
        <v>264.10500000000002</v>
      </c>
      <c r="P7" s="38"/>
      <c r="Q7" s="39"/>
    </row>
    <row r="8" spans="2:17" ht="15" x14ac:dyDescent="0.25">
      <c r="B8" s="25">
        <v>93.5</v>
      </c>
      <c r="C8" s="28" t="s">
        <v>21</v>
      </c>
      <c r="D8" s="27">
        <v>1968</v>
      </c>
      <c r="E8" s="29" t="s">
        <v>18</v>
      </c>
      <c r="F8" s="64">
        <v>75</v>
      </c>
      <c r="G8" s="50">
        <v>-80</v>
      </c>
      <c r="H8" s="49">
        <v>-80</v>
      </c>
      <c r="I8" s="40">
        <f t="shared" si="0"/>
        <v>75</v>
      </c>
      <c r="J8" s="64">
        <v>90</v>
      </c>
      <c r="K8" s="66">
        <v>95</v>
      </c>
      <c r="L8" s="89">
        <v>100</v>
      </c>
      <c r="M8" s="40">
        <f t="shared" si="1"/>
        <v>100</v>
      </c>
      <c r="N8" s="41">
        <f t="shared" si="2"/>
        <v>175</v>
      </c>
      <c r="O8" s="37">
        <f t="shared" si="3"/>
        <v>199.18500000000003</v>
      </c>
      <c r="P8" s="42"/>
      <c r="Q8" s="39"/>
    </row>
    <row r="9" spans="2:17" ht="15" x14ac:dyDescent="0.25">
      <c r="B9" s="25"/>
      <c r="C9" s="28"/>
      <c r="D9" s="27"/>
      <c r="E9" s="29" t="s">
        <v>18</v>
      </c>
      <c r="F9" s="49"/>
      <c r="G9" s="50"/>
      <c r="H9" s="49"/>
      <c r="I9" s="40">
        <f t="shared" si="0"/>
        <v>0</v>
      </c>
      <c r="J9" s="49"/>
      <c r="K9" s="50"/>
      <c r="L9" s="49"/>
      <c r="M9" s="40">
        <f t="shared" si="1"/>
        <v>0</v>
      </c>
      <c r="N9" s="41">
        <f t="shared" si="2"/>
        <v>0</v>
      </c>
      <c r="O9" s="37">
        <f t="shared" si="3"/>
        <v>0</v>
      </c>
      <c r="P9" s="42"/>
      <c r="Q9" s="39"/>
    </row>
    <row r="10" spans="2:17" ht="15" x14ac:dyDescent="0.25">
      <c r="B10" s="25">
        <v>86</v>
      </c>
      <c r="C10" s="28" t="s">
        <v>22</v>
      </c>
      <c r="D10" s="27">
        <v>1977</v>
      </c>
      <c r="E10" s="29" t="s">
        <v>18</v>
      </c>
      <c r="F10" s="64">
        <v>80</v>
      </c>
      <c r="G10" s="50">
        <v>-85</v>
      </c>
      <c r="H10" s="64">
        <v>85</v>
      </c>
      <c r="I10" s="40">
        <f t="shared" si="0"/>
        <v>85</v>
      </c>
      <c r="J10" s="64">
        <v>100</v>
      </c>
      <c r="K10" s="66">
        <v>105</v>
      </c>
      <c r="L10" s="89">
        <v>110</v>
      </c>
      <c r="M10" s="40">
        <f t="shared" si="1"/>
        <v>110</v>
      </c>
      <c r="N10" s="41">
        <f t="shared" si="2"/>
        <v>195</v>
      </c>
      <c r="O10" s="37">
        <f t="shared" si="3"/>
        <v>230.23650000000001</v>
      </c>
      <c r="P10" s="42"/>
      <c r="Q10" s="39"/>
    </row>
    <row r="11" spans="2:17" ht="15.75" thickBot="1" x14ac:dyDescent="0.3">
      <c r="B11" s="25">
        <v>100</v>
      </c>
      <c r="C11" s="28" t="s">
        <v>23</v>
      </c>
      <c r="D11" s="27">
        <v>1982</v>
      </c>
      <c r="E11" s="29" t="s">
        <v>18</v>
      </c>
      <c r="F11" s="64">
        <v>85</v>
      </c>
      <c r="G11" s="66">
        <v>90</v>
      </c>
      <c r="H11" s="64">
        <v>93</v>
      </c>
      <c r="I11" s="40">
        <f t="shared" si="0"/>
        <v>93</v>
      </c>
      <c r="J11" s="64">
        <v>110</v>
      </c>
      <c r="K11" s="66">
        <v>115</v>
      </c>
      <c r="L11" s="49" t="s">
        <v>64</v>
      </c>
      <c r="M11" s="40">
        <f t="shared" si="1"/>
        <v>115</v>
      </c>
      <c r="N11" s="41">
        <f t="shared" si="2"/>
        <v>208</v>
      </c>
      <c r="O11" s="37">
        <f t="shared" si="3"/>
        <v>230.63040000000001</v>
      </c>
      <c r="P11" s="38"/>
      <c r="Q11" s="39"/>
    </row>
    <row r="12" spans="2:17" ht="13.5" thickBot="1" x14ac:dyDescent="0.25">
      <c r="B12" s="30"/>
      <c r="C12" s="31"/>
      <c r="D12" s="32"/>
      <c r="E12" s="33"/>
      <c r="F12" s="52"/>
      <c r="G12" s="53"/>
      <c r="H12" s="52"/>
      <c r="I12" s="43"/>
      <c r="J12" s="52"/>
      <c r="K12" s="53"/>
      <c r="L12" s="52"/>
      <c r="M12" s="43"/>
      <c r="N12" s="44"/>
      <c r="O12" s="45">
        <f>SUM(O6:O11)-MIN(O6:O11)</f>
        <v>1107.8544999999999</v>
      </c>
      <c r="P12" s="46">
        <f>RANK(O12,($O$12,$O$19,$O$26,$O$33,$O$40,$O$47,$O$54))</f>
        <v>4</v>
      </c>
      <c r="Q12" s="39"/>
    </row>
    <row r="13" spans="2:17" ht="15.75" thickBot="1" x14ac:dyDescent="0.3">
      <c r="B13" s="22">
        <v>101.6</v>
      </c>
      <c r="C13" s="23" t="s">
        <v>24</v>
      </c>
      <c r="D13" s="24">
        <v>1971</v>
      </c>
      <c r="E13" s="47" t="s">
        <v>63</v>
      </c>
      <c r="F13" s="62">
        <v>90</v>
      </c>
      <c r="G13" s="63">
        <v>95</v>
      </c>
      <c r="H13" s="62">
        <v>100</v>
      </c>
      <c r="I13" s="35">
        <f t="shared" ref="I13:I18" si="4">IF(MAX(F13:H13)&lt;0,0,MAX(F13:H13))</f>
        <v>100</v>
      </c>
      <c r="J13" s="62">
        <v>115</v>
      </c>
      <c r="K13" s="63">
        <v>120</v>
      </c>
      <c r="L13" s="62">
        <v>125</v>
      </c>
      <c r="M13" s="35">
        <f t="shared" ref="M13:M18" si="5">IF(MAX(J13:L13)&lt;0,0,MAX(J13:L13))</f>
        <v>125</v>
      </c>
      <c r="N13" s="36">
        <f t="shared" ref="N13:N18" si="6">SUM(I13,M13)</f>
        <v>225</v>
      </c>
      <c r="O13" s="37">
        <f t="shared" si="3"/>
        <v>248.0625</v>
      </c>
      <c r="P13" s="42"/>
      <c r="Q13" s="39"/>
    </row>
    <row r="14" spans="2:17" ht="15" x14ac:dyDescent="0.25">
      <c r="B14" s="25">
        <v>84.2</v>
      </c>
      <c r="C14" s="26" t="s">
        <v>25</v>
      </c>
      <c r="D14" s="27">
        <v>1975</v>
      </c>
      <c r="E14" s="47" t="s">
        <v>63</v>
      </c>
      <c r="F14" s="65">
        <v>-75</v>
      </c>
      <c r="G14" s="69">
        <v>-75</v>
      </c>
      <c r="H14" s="64">
        <v>75</v>
      </c>
      <c r="I14" s="40">
        <f t="shared" si="4"/>
        <v>75</v>
      </c>
      <c r="J14" s="64">
        <v>95</v>
      </c>
      <c r="K14" s="66">
        <v>100</v>
      </c>
      <c r="L14" s="49">
        <v>-105</v>
      </c>
      <c r="M14" s="40">
        <f t="shared" si="5"/>
        <v>100</v>
      </c>
      <c r="N14" s="41">
        <f t="shared" si="6"/>
        <v>175</v>
      </c>
      <c r="O14" s="37">
        <f t="shared" si="3"/>
        <v>208.70500000000001</v>
      </c>
      <c r="P14" s="42"/>
      <c r="Q14" s="39"/>
    </row>
    <row r="15" spans="2:17" ht="15" x14ac:dyDescent="0.25">
      <c r="B15" s="25">
        <v>69.5</v>
      </c>
      <c r="C15" s="28" t="s">
        <v>26</v>
      </c>
      <c r="D15" s="27">
        <v>2003</v>
      </c>
      <c r="E15" s="47" t="s">
        <v>63</v>
      </c>
      <c r="F15" s="64">
        <v>85</v>
      </c>
      <c r="G15" s="66">
        <v>90</v>
      </c>
      <c r="H15" s="49">
        <v>-93</v>
      </c>
      <c r="I15" s="40">
        <f t="shared" si="4"/>
        <v>90</v>
      </c>
      <c r="J15" s="64">
        <v>100</v>
      </c>
      <c r="K15" s="66">
        <v>105</v>
      </c>
      <c r="L15" s="64">
        <v>110</v>
      </c>
      <c r="M15" s="40">
        <f t="shared" si="5"/>
        <v>110</v>
      </c>
      <c r="N15" s="41">
        <f t="shared" si="6"/>
        <v>200</v>
      </c>
      <c r="O15" s="37">
        <f t="shared" si="3"/>
        <v>264.68</v>
      </c>
      <c r="P15" s="42"/>
      <c r="Q15" s="39"/>
    </row>
    <row r="16" spans="2:17" ht="15" x14ac:dyDescent="0.25">
      <c r="B16" s="25">
        <v>94.2</v>
      </c>
      <c r="C16" s="28" t="s">
        <v>27</v>
      </c>
      <c r="D16" s="27">
        <v>1967</v>
      </c>
      <c r="E16" s="47" t="s">
        <v>63</v>
      </c>
      <c r="F16" s="64">
        <v>75</v>
      </c>
      <c r="G16" s="66">
        <v>80</v>
      </c>
      <c r="H16" s="64">
        <v>85</v>
      </c>
      <c r="I16" s="40">
        <f t="shared" si="4"/>
        <v>85</v>
      </c>
      <c r="J16" s="64">
        <v>90</v>
      </c>
      <c r="K16" s="66">
        <v>95</v>
      </c>
      <c r="L16" s="64">
        <v>100</v>
      </c>
      <c r="M16" s="40">
        <f t="shared" si="5"/>
        <v>100</v>
      </c>
      <c r="N16" s="41">
        <f t="shared" si="6"/>
        <v>185</v>
      </c>
      <c r="O16" s="37">
        <f t="shared" si="3"/>
        <v>209.9195</v>
      </c>
      <c r="P16" s="38"/>
      <c r="Q16" s="39"/>
    </row>
    <row r="17" spans="2:17" ht="15" x14ac:dyDescent="0.25">
      <c r="B17" s="25">
        <v>62.9</v>
      </c>
      <c r="C17" s="28" t="s">
        <v>28</v>
      </c>
      <c r="D17" s="27">
        <v>2000</v>
      </c>
      <c r="E17" s="47" t="s">
        <v>63</v>
      </c>
      <c r="F17" s="64">
        <v>65</v>
      </c>
      <c r="G17" s="66">
        <v>70</v>
      </c>
      <c r="H17" s="51">
        <v>-75</v>
      </c>
      <c r="I17" s="40">
        <f t="shared" si="4"/>
        <v>70</v>
      </c>
      <c r="J17" s="64">
        <v>90</v>
      </c>
      <c r="K17" s="66">
        <v>95</v>
      </c>
      <c r="L17" s="89">
        <v>100</v>
      </c>
      <c r="M17" s="40">
        <f t="shared" si="5"/>
        <v>100</v>
      </c>
      <c r="N17" s="41">
        <f t="shared" si="6"/>
        <v>170</v>
      </c>
      <c r="O17" s="37">
        <f t="shared" si="3"/>
        <v>239.751</v>
      </c>
      <c r="P17" s="38"/>
      <c r="Q17" s="39"/>
    </row>
    <row r="18" spans="2:17" ht="15.75" thickBot="1" x14ac:dyDescent="0.3">
      <c r="B18" s="25">
        <v>131.6</v>
      </c>
      <c r="C18" s="28" t="s">
        <v>29</v>
      </c>
      <c r="D18" s="27">
        <v>2002</v>
      </c>
      <c r="E18" s="47" t="s">
        <v>63</v>
      </c>
      <c r="F18" s="64">
        <v>85</v>
      </c>
      <c r="G18" s="66">
        <v>90</v>
      </c>
      <c r="H18" s="64">
        <v>95</v>
      </c>
      <c r="I18" s="40">
        <f t="shared" si="4"/>
        <v>95</v>
      </c>
      <c r="J18" s="64">
        <v>120</v>
      </c>
      <c r="K18" s="50">
        <v>-127</v>
      </c>
      <c r="L18" s="56">
        <v>-130</v>
      </c>
      <c r="M18" s="40">
        <f t="shared" si="5"/>
        <v>120</v>
      </c>
      <c r="N18" s="41">
        <f t="shared" si="6"/>
        <v>215</v>
      </c>
      <c r="O18" s="37">
        <f t="shared" si="3"/>
        <v>220.89100000000002</v>
      </c>
      <c r="P18" s="42"/>
      <c r="Q18" s="39"/>
    </row>
    <row r="19" spans="2:17" ht="13.5" thickBot="1" x14ac:dyDescent="0.25">
      <c r="B19" s="30"/>
      <c r="C19" s="31"/>
      <c r="D19" s="32"/>
      <c r="E19" s="33"/>
      <c r="F19" s="52"/>
      <c r="G19" s="53"/>
      <c r="H19" s="52"/>
      <c r="I19" s="43"/>
      <c r="J19" s="52"/>
      <c r="K19" s="53"/>
      <c r="L19" s="52"/>
      <c r="M19" s="43"/>
      <c r="N19" s="44"/>
      <c r="O19" s="45">
        <f>SUM(O13:O18)-MIN(O13:O18)</f>
        <v>1183.3040000000001</v>
      </c>
      <c r="P19" s="46">
        <f>RANK(O19,($O$12,$O$19,$O$26,$O$33,$O$40,$O$47,$O$54))</f>
        <v>2</v>
      </c>
      <c r="Q19" s="39"/>
    </row>
    <row r="20" spans="2:17" ht="13.15" customHeight="1" thickBot="1" x14ac:dyDescent="0.3">
      <c r="B20" s="22">
        <v>86.6</v>
      </c>
      <c r="C20" s="23" t="s">
        <v>31</v>
      </c>
      <c r="D20" s="24">
        <v>1957</v>
      </c>
      <c r="E20" s="47" t="s">
        <v>30</v>
      </c>
      <c r="F20" s="62">
        <v>45</v>
      </c>
      <c r="G20" s="63">
        <v>50</v>
      </c>
      <c r="H20" s="48" t="s">
        <v>64</v>
      </c>
      <c r="I20" s="35">
        <f t="shared" ref="I20:I25" si="7">IF(MAX(F20:H20)&lt;0,0,MAX(F20:H20))</f>
        <v>50</v>
      </c>
      <c r="J20" s="62">
        <v>50</v>
      </c>
      <c r="K20" s="63">
        <v>55</v>
      </c>
      <c r="L20" s="62">
        <v>60</v>
      </c>
      <c r="M20" s="35">
        <f t="shared" ref="M20:M25" si="8">IF(MAX(J20:L20)&lt;0,0,MAX(J20:L20))</f>
        <v>60</v>
      </c>
      <c r="N20" s="36">
        <f t="shared" ref="N20:N25" si="9">SUM(I20,M20)</f>
        <v>110</v>
      </c>
      <c r="O20" s="37">
        <f t="shared" si="3"/>
        <v>129.459</v>
      </c>
      <c r="P20" s="38"/>
      <c r="Q20" s="39"/>
    </row>
    <row r="21" spans="2:17" ht="15" x14ac:dyDescent="0.25">
      <c r="B21" s="25">
        <v>93.9</v>
      </c>
      <c r="C21" s="26" t="s">
        <v>32</v>
      </c>
      <c r="D21" s="27">
        <v>2005</v>
      </c>
      <c r="E21" s="29" t="s">
        <v>30</v>
      </c>
      <c r="F21" s="65">
        <v>-60</v>
      </c>
      <c r="G21" s="66">
        <v>60</v>
      </c>
      <c r="H21" s="65">
        <v>-65</v>
      </c>
      <c r="I21" s="40">
        <f t="shared" si="7"/>
        <v>60</v>
      </c>
      <c r="J21" s="64">
        <v>70</v>
      </c>
      <c r="K21" s="66">
        <v>77</v>
      </c>
      <c r="L21" s="64">
        <v>82</v>
      </c>
      <c r="M21" s="40">
        <f t="shared" si="8"/>
        <v>82</v>
      </c>
      <c r="N21" s="41">
        <f t="shared" si="9"/>
        <v>142</v>
      </c>
      <c r="O21" s="37">
        <f t="shared" si="3"/>
        <v>161.34040000000002</v>
      </c>
      <c r="P21" s="38"/>
      <c r="Q21" s="39"/>
    </row>
    <row r="22" spans="2:17" ht="15" x14ac:dyDescent="0.25">
      <c r="B22" s="25">
        <v>79.2</v>
      </c>
      <c r="C22" s="28" t="s">
        <v>33</v>
      </c>
      <c r="D22" s="27">
        <v>2000</v>
      </c>
      <c r="E22" s="29" t="s">
        <v>30</v>
      </c>
      <c r="F22" s="64">
        <v>60</v>
      </c>
      <c r="G22" s="78">
        <v>65</v>
      </c>
      <c r="H22" s="59">
        <v>-67</v>
      </c>
      <c r="I22" s="40">
        <f t="shared" si="7"/>
        <v>65</v>
      </c>
      <c r="J22" s="64">
        <v>77</v>
      </c>
      <c r="K22" s="66">
        <v>82</v>
      </c>
      <c r="L22" s="89">
        <v>83</v>
      </c>
      <c r="M22" s="40">
        <f t="shared" si="8"/>
        <v>83</v>
      </c>
      <c r="N22" s="41">
        <f t="shared" si="9"/>
        <v>148</v>
      </c>
      <c r="O22" s="37">
        <f t="shared" si="3"/>
        <v>181.98080000000002</v>
      </c>
      <c r="P22" s="38"/>
      <c r="Q22" s="39"/>
    </row>
    <row r="23" spans="2:17" ht="15" x14ac:dyDescent="0.25">
      <c r="B23" s="25">
        <v>87.8</v>
      </c>
      <c r="C23" s="28" t="s">
        <v>34</v>
      </c>
      <c r="D23" s="27">
        <v>1960</v>
      </c>
      <c r="E23" s="29" t="s">
        <v>30</v>
      </c>
      <c r="F23" s="64">
        <v>50</v>
      </c>
      <c r="G23" s="66">
        <v>58</v>
      </c>
      <c r="H23" s="50">
        <v>-65</v>
      </c>
      <c r="I23" s="40">
        <f t="shared" si="7"/>
        <v>58</v>
      </c>
      <c r="J23" s="64">
        <v>70</v>
      </c>
      <c r="K23" s="66">
        <v>75</v>
      </c>
      <c r="L23" s="49">
        <v>-82</v>
      </c>
      <c r="M23" s="40">
        <f t="shared" si="8"/>
        <v>75</v>
      </c>
      <c r="N23" s="41">
        <f t="shared" si="9"/>
        <v>133</v>
      </c>
      <c r="O23" s="37">
        <f t="shared" si="3"/>
        <v>155.55680000000001</v>
      </c>
      <c r="P23" s="42"/>
      <c r="Q23" s="39"/>
    </row>
    <row r="24" spans="2:17" ht="16.899999999999999" customHeight="1" x14ac:dyDescent="0.25">
      <c r="B24" s="25">
        <v>77.3</v>
      </c>
      <c r="C24" s="28" t="s">
        <v>35</v>
      </c>
      <c r="D24" s="27">
        <v>1993</v>
      </c>
      <c r="E24" s="29" t="s">
        <v>30</v>
      </c>
      <c r="F24" s="49">
        <v>-110</v>
      </c>
      <c r="G24" s="60" t="s">
        <v>64</v>
      </c>
      <c r="H24" s="59" t="s">
        <v>64</v>
      </c>
      <c r="I24" s="40">
        <f t="shared" si="7"/>
        <v>0</v>
      </c>
      <c r="J24" s="49">
        <v>-140</v>
      </c>
      <c r="K24" s="50" t="s">
        <v>64</v>
      </c>
      <c r="L24" s="49" t="s">
        <v>64</v>
      </c>
      <c r="M24" s="40">
        <f t="shared" si="8"/>
        <v>0</v>
      </c>
      <c r="N24" s="41">
        <f t="shared" si="9"/>
        <v>0</v>
      </c>
      <c r="O24" s="37">
        <f t="shared" si="3"/>
        <v>0</v>
      </c>
      <c r="P24" s="42"/>
      <c r="Q24" s="39"/>
    </row>
    <row r="25" spans="2:17" ht="15.75" thickBot="1" x14ac:dyDescent="0.3">
      <c r="B25" s="25"/>
      <c r="C25" s="28"/>
      <c r="D25" s="27"/>
      <c r="E25" s="29" t="s">
        <v>30</v>
      </c>
      <c r="F25" s="49"/>
      <c r="G25" s="54"/>
      <c r="H25" s="49"/>
      <c r="I25" s="40">
        <f t="shared" si="7"/>
        <v>0</v>
      </c>
      <c r="J25" s="49"/>
      <c r="K25" s="50"/>
      <c r="L25" s="57"/>
      <c r="M25" s="40">
        <f t="shared" si="8"/>
        <v>0</v>
      </c>
      <c r="N25" s="41">
        <f t="shared" si="9"/>
        <v>0</v>
      </c>
      <c r="O25" s="37">
        <f t="shared" si="3"/>
        <v>0</v>
      </c>
      <c r="P25" s="42"/>
      <c r="Q25" s="39"/>
    </row>
    <row r="26" spans="2:17" ht="13.5" thickBot="1" x14ac:dyDescent="0.25">
      <c r="B26" s="30"/>
      <c r="C26" s="31"/>
      <c r="D26" s="32"/>
      <c r="E26" s="33"/>
      <c r="F26" s="52"/>
      <c r="G26" s="53"/>
      <c r="H26" s="52"/>
      <c r="I26" s="43"/>
      <c r="J26" s="52"/>
      <c r="K26" s="53"/>
      <c r="L26" s="52"/>
      <c r="M26" s="43"/>
      <c r="N26" s="44"/>
      <c r="O26" s="45">
        <f>SUM(O20:O25)-MIN(O20:O25)</f>
        <v>628.33699999999999</v>
      </c>
      <c r="P26" s="46">
        <f>RANK(O26,($O$12,$O$19,$O$26,$O$33,$O$40,$O$47,$O$54))</f>
        <v>7</v>
      </c>
      <c r="Q26" s="39"/>
    </row>
    <row r="27" spans="2:17" ht="15.75" thickBot="1" x14ac:dyDescent="0.3">
      <c r="B27" s="22">
        <v>60.9</v>
      </c>
      <c r="C27" s="23" t="s">
        <v>37</v>
      </c>
      <c r="D27" s="24">
        <v>1974</v>
      </c>
      <c r="E27" s="47" t="s">
        <v>36</v>
      </c>
      <c r="F27" s="62">
        <v>67</v>
      </c>
      <c r="G27" s="63">
        <v>70</v>
      </c>
      <c r="H27" s="68">
        <v>-73</v>
      </c>
      <c r="I27" s="35">
        <f t="shared" ref="I27:I32" si="10">IF(MAX(F27:H27)&lt;0,0,MAX(F27:H27))</f>
        <v>70</v>
      </c>
      <c r="J27" s="62">
        <v>78</v>
      </c>
      <c r="K27" s="63">
        <v>82</v>
      </c>
      <c r="L27" s="68">
        <v>-85</v>
      </c>
      <c r="M27" s="35">
        <f t="shared" ref="M27:M32" si="11">IF(MAX(J27:L27)&lt;0,0,MAX(J27:L27))</f>
        <v>82</v>
      </c>
      <c r="N27" s="36">
        <f t="shared" ref="N27:N32" si="12">SUM(I27,M27)</f>
        <v>152</v>
      </c>
      <c r="O27" s="37">
        <f t="shared" si="3"/>
        <v>219.13839999999999</v>
      </c>
      <c r="P27" s="38"/>
      <c r="Q27" s="39"/>
    </row>
    <row r="28" spans="2:17" ht="15" x14ac:dyDescent="0.25">
      <c r="B28" s="25">
        <v>95.6</v>
      </c>
      <c r="C28" s="26" t="s">
        <v>38</v>
      </c>
      <c r="D28" s="27">
        <v>2003</v>
      </c>
      <c r="E28" s="29" t="s">
        <v>36</v>
      </c>
      <c r="F28" s="64">
        <v>96</v>
      </c>
      <c r="G28" s="69">
        <v>-105</v>
      </c>
      <c r="H28" s="64">
        <v>105</v>
      </c>
      <c r="I28" s="40">
        <f t="shared" si="10"/>
        <v>105</v>
      </c>
      <c r="J28" s="64">
        <v>110</v>
      </c>
      <c r="K28" s="66">
        <v>120</v>
      </c>
      <c r="L28" s="49" t="s">
        <v>64</v>
      </c>
      <c r="M28" s="40">
        <f t="shared" si="11"/>
        <v>120</v>
      </c>
      <c r="N28" s="41">
        <f t="shared" si="12"/>
        <v>225</v>
      </c>
      <c r="O28" s="37">
        <f t="shared" si="3"/>
        <v>253.79999999999998</v>
      </c>
      <c r="P28" s="42"/>
      <c r="Q28" s="39"/>
    </row>
    <row r="29" spans="2:17" ht="15" x14ac:dyDescent="0.25">
      <c r="B29" s="25">
        <v>79.099999999999994</v>
      </c>
      <c r="C29" s="28" t="s">
        <v>39</v>
      </c>
      <c r="D29" s="27">
        <v>2004</v>
      </c>
      <c r="E29" s="29" t="s">
        <v>36</v>
      </c>
      <c r="F29" s="64">
        <v>117</v>
      </c>
      <c r="G29" s="66">
        <v>122</v>
      </c>
      <c r="H29" s="64">
        <v>125</v>
      </c>
      <c r="I29" s="40">
        <f t="shared" si="10"/>
        <v>125</v>
      </c>
      <c r="J29" s="64">
        <v>145</v>
      </c>
      <c r="K29" s="66">
        <v>150</v>
      </c>
      <c r="L29" s="55">
        <v>-153</v>
      </c>
      <c r="M29" s="40">
        <f t="shared" si="11"/>
        <v>150</v>
      </c>
      <c r="N29" s="41">
        <f t="shared" si="12"/>
        <v>275</v>
      </c>
      <c r="O29" s="37">
        <f t="shared" si="3"/>
        <v>338.38749999999999</v>
      </c>
      <c r="P29" s="42"/>
      <c r="Q29" s="39"/>
    </row>
    <row r="30" spans="2:17" ht="15" x14ac:dyDescent="0.25">
      <c r="B30" s="25">
        <v>79.400000000000006</v>
      </c>
      <c r="C30" s="28" t="s">
        <v>40</v>
      </c>
      <c r="D30" s="27">
        <v>2007</v>
      </c>
      <c r="E30" s="29" t="s">
        <v>36</v>
      </c>
      <c r="F30" s="64">
        <v>50</v>
      </c>
      <c r="G30" s="66">
        <v>54</v>
      </c>
      <c r="H30" s="64">
        <v>56</v>
      </c>
      <c r="I30" s="40">
        <f t="shared" si="10"/>
        <v>56</v>
      </c>
      <c r="J30" s="64">
        <v>68</v>
      </c>
      <c r="K30" s="50">
        <v>-72</v>
      </c>
      <c r="L30" s="64">
        <v>72</v>
      </c>
      <c r="M30" s="40">
        <f t="shared" si="11"/>
        <v>72</v>
      </c>
      <c r="N30" s="41">
        <f t="shared" si="12"/>
        <v>128</v>
      </c>
      <c r="O30" s="37">
        <f t="shared" si="3"/>
        <v>157.184</v>
      </c>
      <c r="P30" s="42"/>
      <c r="Q30" s="39"/>
    </row>
    <row r="31" spans="2:17" ht="15" x14ac:dyDescent="0.25">
      <c r="B31" s="25">
        <v>62.7</v>
      </c>
      <c r="C31" s="28" t="s">
        <v>41</v>
      </c>
      <c r="D31" s="27">
        <v>2007</v>
      </c>
      <c r="E31" s="29" t="s">
        <v>36</v>
      </c>
      <c r="F31" s="64">
        <v>51</v>
      </c>
      <c r="G31" s="66">
        <v>54</v>
      </c>
      <c r="H31" s="64">
        <v>56</v>
      </c>
      <c r="I31" s="40">
        <f t="shared" si="10"/>
        <v>56</v>
      </c>
      <c r="J31" s="64">
        <v>65</v>
      </c>
      <c r="K31" s="66">
        <v>70</v>
      </c>
      <c r="L31" s="89">
        <v>73</v>
      </c>
      <c r="M31" s="40">
        <f t="shared" si="11"/>
        <v>73</v>
      </c>
      <c r="N31" s="41">
        <f t="shared" si="12"/>
        <v>129</v>
      </c>
      <c r="O31" s="37">
        <f t="shared" si="3"/>
        <v>182.32859999999999</v>
      </c>
      <c r="P31" s="38"/>
      <c r="Q31" s="39"/>
    </row>
    <row r="32" spans="2:17" ht="15.75" thickBot="1" x14ac:dyDescent="0.3">
      <c r="B32" s="25">
        <v>96.6</v>
      </c>
      <c r="C32" s="28" t="s">
        <v>42</v>
      </c>
      <c r="D32" s="27">
        <v>2007</v>
      </c>
      <c r="E32" s="29" t="s">
        <v>36</v>
      </c>
      <c r="F32" s="64">
        <v>78</v>
      </c>
      <c r="G32" s="66">
        <v>82</v>
      </c>
      <c r="H32" s="64">
        <v>85</v>
      </c>
      <c r="I32" s="40">
        <f t="shared" si="10"/>
        <v>85</v>
      </c>
      <c r="J32" s="64">
        <v>103</v>
      </c>
      <c r="K32" s="66">
        <v>108</v>
      </c>
      <c r="L32" s="55">
        <v>-111</v>
      </c>
      <c r="M32" s="40">
        <f t="shared" si="11"/>
        <v>108</v>
      </c>
      <c r="N32" s="41">
        <f t="shared" si="12"/>
        <v>193</v>
      </c>
      <c r="O32" s="37">
        <f t="shared" si="3"/>
        <v>216.81619999999998</v>
      </c>
      <c r="P32" s="38"/>
      <c r="Q32" s="39"/>
    </row>
    <row r="33" spans="2:17" ht="13.5" thickBot="1" x14ac:dyDescent="0.25">
      <c r="B33" s="30"/>
      <c r="C33" s="31"/>
      <c r="D33" s="32"/>
      <c r="E33" s="33"/>
      <c r="F33" s="52"/>
      <c r="G33" s="53"/>
      <c r="H33" s="52"/>
      <c r="I33" s="43"/>
      <c r="J33" s="52"/>
      <c r="K33" s="53"/>
      <c r="L33" s="52"/>
      <c r="M33" s="43"/>
      <c r="N33" s="44"/>
      <c r="O33" s="45">
        <f>SUM(O27:O32)-MIN(O27:O32)</f>
        <v>1210.4707000000001</v>
      </c>
      <c r="P33" s="46">
        <f>RANK(O33,($O$12,$O$19,$O$26,$O$33,$O$40,$O$47,$O$54))</f>
        <v>1</v>
      </c>
      <c r="Q33" s="39"/>
    </row>
    <row r="34" spans="2:17" ht="15.75" thickBot="1" x14ac:dyDescent="0.3">
      <c r="B34" s="22">
        <v>86.7</v>
      </c>
      <c r="C34" s="23" t="s">
        <v>44</v>
      </c>
      <c r="D34" s="24">
        <v>1978</v>
      </c>
      <c r="E34" s="47" t="s">
        <v>43</v>
      </c>
      <c r="F34" s="62">
        <v>82</v>
      </c>
      <c r="G34" s="63">
        <v>85</v>
      </c>
      <c r="H34" s="62">
        <v>87</v>
      </c>
      <c r="I34" s="35">
        <f t="shared" ref="I34:I39" si="13">IF(MAX(F34:H34)&lt;0,0,MAX(F34:H34))</f>
        <v>87</v>
      </c>
      <c r="J34" s="62">
        <v>110</v>
      </c>
      <c r="K34" s="63">
        <v>113</v>
      </c>
      <c r="L34" s="62">
        <v>115</v>
      </c>
      <c r="M34" s="35">
        <f t="shared" ref="M34:M39" si="14">IF(MAX(J34:L34)&lt;0,0,MAX(J34:L34))</f>
        <v>115</v>
      </c>
      <c r="N34" s="36">
        <f t="shared" ref="N34:N39" si="15">SUM(I34,M34)</f>
        <v>202</v>
      </c>
      <c r="O34" s="37">
        <f t="shared" si="3"/>
        <v>237.61259999999999</v>
      </c>
      <c r="P34" s="42"/>
      <c r="Q34" s="39"/>
    </row>
    <row r="35" spans="2:17" ht="15" x14ac:dyDescent="0.25">
      <c r="B35" s="25">
        <v>120.4</v>
      </c>
      <c r="C35" s="26" t="s">
        <v>45</v>
      </c>
      <c r="D35" s="27">
        <v>1978</v>
      </c>
      <c r="E35" s="29" t="s">
        <v>43</v>
      </c>
      <c r="F35" s="64">
        <v>100</v>
      </c>
      <c r="G35" s="66">
        <v>105</v>
      </c>
      <c r="H35" s="65">
        <v>-110</v>
      </c>
      <c r="I35" s="40">
        <f t="shared" si="13"/>
        <v>105</v>
      </c>
      <c r="J35" s="64">
        <v>120</v>
      </c>
      <c r="K35" s="66">
        <v>125</v>
      </c>
      <c r="L35" s="51">
        <v>-130</v>
      </c>
      <c r="M35" s="40">
        <f t="shared" si="14"/>
        <v>125</v>
      </c>
      <c r="N35" s="41">
        <f t="shared" si="15"/>
        <v>230</v>
      </c>
      <c r="O35" s="37">
        <f t="shared" si="3"/>
        <v>240.90200000000002</v>
      </c>
      <c r="P35" s="38"/>
      <c r="Q35" s="39"/>
    </row>
    <row r="36" spans="2:17" ht="15" x14ac:dyDescent="0.25">
      <c r="B36" s="25">
        <v>101.9</v>
      </c>
      <c r="C36" s="28" t="s">
        <v>46</v>
      </c>
      <c r="D36" s="27">
        <v>1975</v>
      </c>
      <c r="E36" s="29" t="s">
        <v>43</v>
      </c>
      <c r="F36" s="64">
        <v>70</v>
      </c>
      <c r="G36" s="50">
        <v>-75</v>
      </c>
      <c r="H36" s="49">
        <v>-75</v>
      </c>
      <c r="I36" s="40">
        <f t="shared" si="13"/>
        <v>70</v>
      </c>
      <c r="J36" s="64">
        <v>85</v>
      </c>
      <c r="K36" s="66">
        <v>90</v>
      </c>
      <c r="L36" s="57">
        <v>-95</v>
      </c>
      <c r="M36" s="40">
        <f t="shared" si="14"/>
        <v>90</v>
      </c>
      <c r="N36" s="41">
        <f t="shared" si="15"/>
        <v>160</v>
      </c>
      <c r="O36" s="37">
        <f t="shared" si="3"/>
        <v>176.208</v>
      </c>
      <c r="P36" s="38"/>
      <c r="Q36" s="39"/>
    </row>
    <row r="37" spans="2:17" ht="15" x14ac:dyDescent="0.25">
      <c r="B37" s="25">
        <v>92.9</v>
      </c>
      <c r="C37" s="28" t="s">
        <v>47</v>
      </c>
      <c r="D37" s="27">
        <v>1997</v>
      </c>
      <c r="E37" s="29" t="s">
        <v>43</v>
      </c>
      <c r="F37" s="64">
        <v>80</v>
      </c>
      <c r="G37" s="66">
        <v>85</v>
      </c>
      <c r="H37" s="49">
        <v>-88</v>
      </c>
      <c r="I37" s="40">
        <f t="shared" si="13"/>
        <v>85</v>
      </c>
      <c r="J37" s="64">
        <v>100</v>
      </c>
      <c r="K37" s="66">
        <v>105</v>
      </c>
      <c r="L37" s="58">
        <v>-108</v>
      </c>
      <c r="M37" s="40">
        <f t="shared" si="14"/>
        <v>105</v>
      </c>
      <c r="N37" s="41">
        <f t="shared" si="15"/>
        <v>190</v>
      </c>
      <c r="O37" s="37">
        <f t="shared" si="3"/>
        <v>216.828</v>
      </c>
      <c r="P37" s="38"/>
      <c r="Q37" s="39"/>
    </row>
    <row r="38" spans="2:17" ht="15" x14ac:dyDescent="0.25">
      <c r="B38" s="25">
        <v>91.8</v>
      </c>
      <c r="C38" s="28" t="s">
        <v>48</v>
      </c>
      <c r="D38" s="27">
        <v>1981</v>
      </c>
      <c r="E38" s="29" t="s">
        <v>43</v>
      </c>
      <c r="F38" s="64">
        <v>59</v>
      </c>
      <c r="G38" s="50">
        <v>-64</v>
      </c>
      <c r="H38" s="49">
        <v>-64</v>
      </c>
      <c r="I38" s="40">
        <f t="shared" si="13"/>
        <v>59</v>
      </c>
      <c r="J38" s="64">
        <v>70</v>
      </c>
      <c r="K38" s="50">
        <v>-74</v>
      </c>
      <c r="L38" s="49">
        <v>-74</v>
      </c>
      <c r="M38" s="40">
        <f t="shared" si="14"/>
        <v>70</v>
      </c>
      <c r="N38" s="41">
        <f t="shared" si="15"/>
        <v>129</v>
      </c>
      <c r="O38" s="37">
        <f t="shared" si="3"/>
        <v>147.96299999999999</v>
      </c>
      <c r="P38" s="42"/>
      <c r="Q38" s="39"/>
    </row>
    <row r="39" spans="2:17" ht="15.75" thickBot="1" x14ac:dyDescent="0.3">
      <c r="B39" s="25">
        <v>105.5</v>
      </c>
      <c r="C39" s="28" t="s">
        <v>49</v>
      </c>
      <c r="D39" s="27">
        <v>1994</v>
      </c>
      <c r="E39" s="29" t="s">
        <v>43</v>
      </c>
      <c r="F39" s="64">
        <v>110</v>
      </c>
      <c r="G39" s="50">
        <v>-120</v>
      </c>
      <c r="H39" s="51">
        <v>-120</v>
      </c>
      <c r="I39" s="40">
        <f t="shared" si="13"/>
        <v>110</v>
      </c>
      <c r="J39" s="64">
        <v>130</v>
      </c>
      <c r="K39" s="66">
        <v>140</v>
      </c>
      <c r="L39" s="55">
        <v>-150</v>
      </c>
      <c r="M39" s="40">
        <f t="shared" si="14"/>
        <v>140</v>
      </c>
      <c r="N39" s="41">
        <f t="shared" si="15"/>
        <v>250</v>
      </c>
      <c r="O39" s="37">
        <f t="shared" si="3"/>
        <v>272.05</v>
      </c>
      <c r="P39" s="42"/>
      <c r="Q39" s="39"/>
    </row>
    <row r="40" spans="2:17" ht="13.5" thickBot="1" x14ac:dyDescent="0.25">
      <c r="B40" s="30"/>
      <c r="C40" s="31"/>
      <c r="D40" s="32"/>
      <c r="E40" s="33"/>
      <c r="F40" s="52"/>
      <c r="G40" s="53"/>
      <c r="H40" s="52"/>
      <c r="I40" s="43"/>
      <c r="J40" s="52"/>
      <c r="K40" s="53"/>
      <c r="L40" s="52"/>
      <c r="M40" s="43"/>
      <c r="N40" s="44"/>
      <c r="O40" s="45">
        <f>SUM(O34:O39)-MIN(O34:O39)</f>
        <v>1143.6006</v>
      </c>
      <c r="P40" s="46">
        <f>RANK(O40,($O$12,$O$19,$O$26,$O$33,$O$40,$O$47,$O$54))</f>
        <v>3</v>
      </c>
      <c r="Q40" s="39"/>
    </row>
    <row r="41" spans="2:17" ht="15.75" thickBot="1" x14ac:dyDescent="0.3">
      <c r="B41" s="22">
        <v>86.2</v>
      </c>
      <c r="C41" s="23" t="s">
        <v>51</v>
      </c>
      <c r="D41" s="24">
        <v>1991</v>
      </c>
      <c r="E41" s="47" t="s">
        <v>50</v>
      </c>
      <c r="F41" s="62">
        <v>70</v>
      </c>
      <c r="G41" s="63">
        <v>73</v>
      </c>
      <c r="H41" s="68">
        <v>-77</v>
      </c>
      <c r="I41" s="35">
        <f t="shared" ref="I41:I46" si="16">IF(MAX(F41:H41)&lt;0,0,MAX(F41:H41))</f>
        <v>73</v>
      </c>
      <c r="J41" s="62">
        <v>100</v>
      </c>
      <c r="K41" s="63">
        <v>105</v>
      </c>
      <c r="L41" s="62">
        <v>107</v>
      </c>
      <c r="M41" s="35">
        <f t="shared" ref="M41:M46" si="17">IF(MAX(J41:L41)&lt;0,0,MAX(J41:L41))</f>
        <v>107</v>
      </c>
      <c r="N41" s="36">
        <f t="shared" ref="N41:N46" si="18">SUM(I41,M41)</f>
        <v>180</v>
      </c>
      <c r="O41" s="37">
        <f t="shared" si="3"/>
        <v>212.31</v>
      </c>
      <c r="P41" s="38"/>
      <c r="Q41" s="39"/>
    </row>
    <row r="42" spans="2:17" ht="15" x14ac:dyDescent="0.25">
      <c r="B42" s="25">
        <v>96.6</v>
      </c>
      <c r="C42" s="26" t="s">
        <v>52</v>
      </c>
      <c r="D42" s="27">
        <v>1991</v>
      </c>
      <c r="E42" s="29" t="s">
        <v>50</v>
      </c>
      <c r="F42" s="64">
        <v>75</v>
      </c>
      <c r="G42" s="66">
        <v>80</v>
      </c>
      <c r="H42" s="64">
        <v>85</v>
      </c>
      <c r="I42" s="40">
        <f t="shared" si="16"/>
        <v>85</v>
      </c>
      <c r="J42" s="64">
        <v>100</v>
      </c>
      <c r="K42" s="66">
        <v>105</v>
      </c>
      <c r="L42" s="64">
        <v>110</v>
      </c>
      <c r="M42" s="40">
        <f t="shared" si="17"/>
        <v>110</v>
      </c>
      <c r="N42" s="41">
        <f t="shared" si="18"/>
        <v>195</v>
      </c>
      <c r="O42" s="37">
        <f t="shared" si="3"/>
        <v>219.06299999999999</v>
      </c>
      <c r="P42" s="38"/>
      <c r="Q42" s="39"/>
    </row>
    <row r="43" spans="2:17" ht="15" x14ac:dyDescent="0.25">
      <c r="B43" s="25">
        <v>94.2</v>
      </c>
      <c r="C43" s="28" t="s">
        <v>53</v>
      </c>
      <c r="D43" s="27">
        <v>1988</v>
      </c>
      <c r="E43" s="29" t="s">
        <v>50</v>
      </c>
      <c r="F43" s="64">
        <v>75</v>
      </c>
      <c r="G43" s="66">
        <v>80</v>
      </c>
      <c r="H43" s="64">
        <v>85</v>
      </c>
      <c r="I43" s="40">
        <f t="shared" si="16"/>
        <v>85</v>
      </c>
      <c r="J43" s="64">
        <v>110</v>
      </c>
      <c r="K43" s="66">
        <v>115</v>
      </c>
      <c r="L43" s="89">
        <v>120</v>
      </c>
      <c r="M43" s="40">
        <f t="shared" si="17"/>
        <v>120</v>
      </c>
      <c r="N43" s="41">
        <f t="shared" si="18"/>
        <v>205</v>
      </c>
      <c r="O43" s="37">
        <f t="shared" si="3"/>
        <v>232.61350000000002</v>
      </c>
      <c r="P43" s="42"/>
      <c r="Q43" s="39"/>
    </row>
    <row r="44" spans="2:17" ht="15" x14ac:dyDescent="0.25">
      <c r="B44" s="25">
        <v>76.7</v>
      </c>
      <c r="C44" s="28" t="s">
        <v>54</v>
      </c>
      <c r="D44" s="27">
        <v>1979</v>
      </c>
      <c r="E44" s="29" t="s">
        <v>50</v>
      </c>
      <c r="F44" s="64">
        <v>65</v>
      </c>
      <c r="G44" s="66">
        <v>70</v>
      </c>
      <c r="H44" s="49">
        <v>-75</v>
      </c>
      <c r="I44" s="40">
        <f t="shared" si="16"/>
        <v>70</v>
      </c>
      <c r="J44" s="64">
        <v>95</v>
      </c>
      <c r="K44" s="66">
        <v>100</v>
      </c>
      <c r="L44" s="64">
        <v>105</v>
      </c>
      <c r="M44" s="40">
        <f t="shared" si="17"/>
        <v>105</v>
      </c>
      <c r="N44" s="41">
        <f t="shared" si="18"/>
        <v>175</v>
      </c>
      <c r="O44" s="37">
        <f t="shared" si="3"/>
        <v>218.87249999999997</v>
      </c>
      <c r="P44" s="42"/>
      <c r="Q44" s="39"/>
    </row>
    <row r="45" spans="2:17" ht="15" x14ac:dyDescent="0.25">
      <c r="B45" s="25">
        <v>75.099999999999994</v>
      </c>
      <c r="C45" s="28" t="s">
        <v>55</v>
      </c>
      <c r="D45" s="27">
        <v>2002</v>
      </c>
      <c r="E45" s="29" t="s">
        <v>50</v>
      </c>
      <c r="F45" s="49">
        <v>-65</v>
      </c>
      <c r="G45" s="50">
        <v>-65</v>
      </c>
      <c r="H45" s="64">
        <v>65</v>
      </c>
      <c r="I45" s="40">
        <f t="shared" si="16"/>
        <v>65</v>
      </c>
      <c r="J45" s="64">
        <v>85</v>
      </c>
      <c r="K45" s="66">
        <v>90</v>
      </c>
      <c r="L45" s="55">
        <v>-93</v>
      </c>
      <c r="M45" s="40">
        <f t="shared" si="17"/>
        <v>90</v>
      </c>
      <c r="N45" s="41">
        <f t="shared" si="18"/>
        <v>155</v>
      </c>
      <c r="O45" s="37">
        <f t="shared" si="3"/>
        <v>196.12150000000003</v>
      </c>
      <c r="P45" s="42"/>
      <c r="Q45" s="39"/>
    </row>
    <row r="46" spans="2:17" ht="15.75" thickBot="1" x14ac:dyDescent="0.3">
      <c r="B46" s="25"/>
      <c r="C46" s="28"/>
      <c r="D46" s="27"/>
      <c r="E46" s="29" t="s">
        <v>50</v>
      </c>
      <c r="F46" s="49"/>
      <c r="G46" s="50"/>
      <c r="H46" s="51"/>
      <c r="I46" s="40">
        <f t="shared" si="16"/>
        <v>0</v>
      </c>
      <c r="J46" s="49"/>
      <c r="K46" s="50"/>
      <c r="L46" s="56"/>
      <c r="M46" s="40">
        <f t="shared" si="17"/>
        <v>0</v>
      </c>
      <c r="N46" s="41">
        <f t="shared" si="18"/>
        <v>0</v>
      </c>
      <c r="O46" s="37">
        <f t="shared" si="3"/>
        <v>0</v>
      </c>
      <c r="P46" s="42"/>
      <c r="Q46" s="39"/>
    </row>
    <row r="47" spans="2:17" ht="13.5" thickBot="1" x14ac:dyDescent="0.25">
      <c r="B47" s="30"/>
      <c r="C47" s="34"/>
      <c r="D47" s="32"/>
      <c r="E47" s="33"/>
      <c r="F47" s="52"/>
      <c r="G47" s="53"/>
      <c r="H47" s="52"/>
      <c r="I47" s="43"/>
      <c r="J47" s="52"/>
      <c r="K47" s="53"/>
      <c r="L47" s="52"/>
      <c r="M47" s="43"/>
      <c r="N47" s="44"/>
      <c r="O47" s="45">
        <f>SUM(O41:O46)-MIN(O41:O46)</f>
        <v>1078.9804999999999</v>
      </c>
      <c r="P47" s="46">
        <f>RANK(O47,($O$12,$O$19,$O$26,$O$33,$O$40,$O$47,$O$54))</f>
        <v>5</v>
      </c>
      <c r="Q47" s="39"/>
    </row>
    <row r="48" spans="2:17" ht="15.75" thickBot="1" x14ac:dyDescent="0.3">
      <c r="B48" s="22">
        <v>72.599999999999994</v>
      </c>
      <c r="C48" s="23" t="s">
        <v>57</v>
      </c>
      <c r="D48" s="24">
        <v>1997</v>
      </c>
      <c r="E48" s="47" t="s">
        <v>56</v>
      </c>
      <c r="F48" s="62">
        <v>70</v>
      </c>
      <c r="G48" s="63">
        <v>75</v>
      </c>
      <c r="H48" s="68">
        <v>-80</v>
      </c>
      <c r="I48" s="35">
        <f t="shared" ref="I48:I53" si="19">IF(MAX(F48:H48)&lt;0,0,MAX(F48:H48))</f>
        <v>75</v>
      </c>
      <c r="J48" s="62">
        <v>87</v>
      </c>
      <c r="K48" s="63">
        <v>94</v>
      </c>
      <c r="L48" s="48">
        <v>-100</v>
      </c>
      <c r="M48" s="35">
        <f t="shared" ref="M48:M53" si="20">IF(MAX(J48:L48)&lt;0,0,MAX(J48:L48))</f>
        <v>94</v>
      </c>
      <c r="N48" s="36">
        <f t="shared" ref="N48:N53" si="21">SUM(I48,M48)</f>
        <v>169</v>
      </c>
      <c r="O48" s="37">
        <f t="shared" ref="O48:O53" si="22">IF(ISNUMBER(B48), (IF(175.508&lt; B48,N48, TRUNC(10^(0.75194503*((LOG((B48/175.508)/LOG(10))*(LOG((B48/175.508)/LOG(10)))))),4)*N48)), 0)</f>
        <v>217.95930000000001</v>
      </c>
      <c r="P48" s="38"/>
      <c r="Q48" s="39"/>
    </row>
    <row r="49" spans="2:17" ht="15" x14ac:dyDescent="0.25">
      <c r="B49" s="25">
        <v>88.4</v>
      </c>
      <c r="C49" s="26" t="s">
        <v>58</v>
      </c>
      <c r="D49" s="27">
        <v>2004</v>
      </c>
      <c r="E49" s="29" t="s">
        <v>56</v>
      </c>
      <c r="F49" s="64">
        <v>55</v>
      </c>
      <c r="G49" s="66">
        <v>60</v>
      </c>
      <c r="H49" s="64">
        <v>70</v>
      </c>
      <c r="I49" s="40">
        <f t="shared" si="19"/>
        <v>70</v>
      </c>
      <c r="J49" s="64">
        <v>80</v>
      </c>
      <c r="K49" s="66">
        <v>85</v>
      </c>
      <c r="L49" s="64">
        <v>90</v>
      </c>
      <c r="M49" s="40">
        <f t="shared" si="20"/>
        <v>90</v>
      </c>
      <c r="N49" s="41">
        <f t="shared" si="21"/>
        <v>160</v>
      </c>
      <c r="O49" s="37">
        <f t="shared" si="22"/>
        <v>186.56</v>
      </c>
      <c r="P49" s="38"/>
      <c r="Q49" s="39"/>
    </row>
    <row r="50" spans="2:17" ht="15" x14ac:dyDescent="0.25">
      <c r="B50" s="25">
        <v>61.5</v>
      </c>
      <c r="C50" s="28" t="s">
        <v>59</v>
      </c>
      <c r="D50" s="27">
        <v>2004</v>
      </c>
      <c r="E50" s="29" t="s">
        <v>56</v>
      </c>
      <c r="F50" s="64">
        <v>60</v>
      </c>
      <c r="G50" s="50">
        <v>-65</v>
      </c>
      <c r="H50" s="49">
        <v>-65</v>
      </c>
      <c r="I50" s="40">
        <f t="shared" si="19"/>
        <v>60</v>
      </c>
      <c r="J50" s="49">
        <v>-80</v>
      </c>
      <c r="K50" s="66">
        <v>80</v>
      </c>
      <c r="L50" s="89">
        <v>90</v>
      </c>
      <c r="M50" s="40">
        <f t="shared" si="20"/>
        <v>90</v>
      </c>
      <c r="N50" s="41">
        <f t="shared" si="21"/>
        <v>150</v>
      </c>
      <c r="O50" s="37">
        <f t="shared" si="22"/>
        <v>214.79999999999998</v>
      </c>
      <c r="P50" s="42"/>
      <c r="Q50" s="39"/>
    </row>
    <row r="51" spans="2:17" ht="15" x14ac:dyDescent="0.25">
      <c r="B51" s="25">
        <v>113.2</v>
      </c>
      <c r="C51" s="28" t="s">
        <v>60</v>
      </c>
      <c r="D51" s="27">
        <v>1996</v>
      </c>
      <c r="E51" s="29" t="s">
        <v>56</v>
      </c>
      <c r="F51" s="64">
        <v>65</v>
      </c>
      <c r="G51" s="66">
        <v>70</v>
      </c>
      <c r="H51" s="64">
        <v>75</v>
      </c>
      <c r="I51" s="40">
        <f t="shared" si="19"/>
        <v>75</v>
      </c>
      <c r="J51" s="64">
        <v>90</v>
      </c>
      <c r="K51" s="66">
        <v>97</v>
      </c>
      <c r="L51" s="49">
        <v>-103</v>
      </c>
      <c r="M51" s="40">
        <f t="shared" si="20"/>
        <v>97</v>
      </c>
      <c r="N51" s="41">
        <f t="shared" si="21"/>
        <v>172</v>
      </c>
      <c r="O51" s="37">
        <f t="shared" si="22"/>
        <v>183.1456</v>
      </c>
      <c r="P51" s="42"/>
      <c r="Q51" s="39"/>
    </row>
    <row r="52" spans="2:17" ht="15" x14ac:dyDescent="0.25">
      <c r="B52" s="25">
        <v>90</v>
      </c>
      <c r="C52" s="28" t="s">
        <v>61</v>
      </c>
      <c r="D52" s="27">
        <v>1992</v>
      </c>
      <c r="E52" s="29" t="s">
        <v>56</v>
      </c>
      <c r="F52" s="49">
        <v>-80</v>
      </c>
      <c r="G52" s="66">
        <v>80</v>
      </c>
      <c r="H52" s="64">
        <v>85</v>
      </c>
      <c r="I52" s="40">
        <f t="shared" si="19"/>
        <v>85</v>
      </c>
      <c r="J52" s="64">
        <v>100</v>
      </c>
      <c r="K52" s="66">
        <v>107</v>
      </c>
      <c r="L52" s="89">
        <v>112</v>
      </c>
      <c r="M52" s="40">
        <f t="shared" si="20"/>
        <v>112</v>
      </c>
      <c r="N52" s="41">
        <f t="shared" si="21"/>
        <v>197</v>
      </c>
      <c r="O52" s="37">
        <f t="shared" si="22"/>
        <v>227.8896</v>
      </c>
      <c r="P52" s="42"/>
      <c r="Q52" s="39"/>
    </row>
    <row r="53" spans="2:17" ht="15.75" thickBot="1" x14ac:dyDescent="0.3">
      <c r="B53" s="25">
        <v>120.8</v>
      </c>
      <c r="C53" s="28" t="s">
        <v>62</v>
      </c>
      <c r="D53" s="27">
        <v>1992</v>
      </c>
      <c r="E53" s="29" t="s">
        <v>56</v>
      </c>
      <c r="F53" s="64">
        <v>77</v>
      </c>
      <c r="G53" s="66">
        <v>82</v>
      </c>
      <c r="H53" s="64">
        <v>90</v>
      </c>
      <c r="I53" s="40">
        <f t="shared" si="19"/>
        <v>90</v>
      </c>
      <c r="J53" s="64">
        <v>105</v>
      </c>
      <c r="K53" s="66">
        <v>110</v>
      </c>
      <c r="L53" s="89">
        <v>115</v>
      </c>
      <c r="M53" s="40">
        <f t="shared" si="20"/>
        <v>115</v>
      </c>
      <c r="N53" s="41">
        <f t="shared" si="21"/>
        <v>205</v>
      </c>
      <c r="O53" s="37">
        <f t="shared" si="22"/>
        <v>214.553</v>
      </c>
      <c r="P53" s="42"/>
      <c r="Q53" s="39"/>
    </row>
    <row r="54" spans="2:17" ht="13.5" thickBot="1" x14ac:dyDescent="0.25">
      <c r="B54" s="30"/>
      <c r="C54" s="34"/>
      <c r="D54" s="32"/>
      <c r="E54" s="33"/>
      <c r="F54" s="52"/>
      <c r="G54" s="53"/>
      <c r="H54" s="52"/>
      <c r="I54" s="43"/>
      <c r="J54" s="52"/>
      <c r="K54" s="53"/>
      <c r="L54" s="52"/>
      <c r="M54" s="43"/>
      <c r="N54" s="44"/>
      <c r="O54" s="45">
        <f>SUM(O48:O53)-MIN(O48:O53)</f>
        <v>1061.7618999999997</v>
      </c>
      <c r="P54" s="46">
        <f>RANK(O54,($O$12,$O$19,$O$26,$O$33,$O$40,$O$47,$O$54))</f>
        <v>6</v>
      </c>
      <c r="Q54" s="39"/>
    </row>
    <row r="55" spans="2:17" ht="13.5" customHeight="1" thickBot="1" x14ac:dyDescent="0.25">
      <c r="P55"/>
    </row>
    <row r="56" spans="2:17" x14ac:dyDescent="0.2">
      <c r="B56" s="91" t="s">
        <v>67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18"/>
    </row>
    <row r="57" spans="2:17" x14ac:dyDescent="0.2">
      <c r="B57" s="93" t="s">
        <v>68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19"/>
    </row>
    <row r="58" spans="2:17" ht="13.5" thickBot="1" x14ac:dyDescent="0.25">
      <c r="B58" s="95" t="s">
        <v>69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20"/>
    </row>
    <row r="59" spans="2:17" ht="13.5" thickBot="1" x14ac:dyDescent="0.25"/>
    <row r="60" spans="2:17" ht="15.75" thickBot="1" x14ac:dyDescent="0.3">
      <c r="B60" s="79">
        <v>114</v>
      </c>
      <c r="C60" s="80" t="s">
        <v>65</v>
      </c>
      <c r="D60" s="81">
        <v>2005</v>
      </c>
      <c r="E60" s="82" t="s">
        <v>66</v>
      </c>
      <c r="F60" s="88">
        <v>130</v>
      </c>
      <c r="G60" s="84">
        <v>-140</v>
      </c>
      <c r="H60" s="83">
        <v>-140</v>
      </c>
      <c r="I60" s="85">
        <f t="shared" ref="I60" si="23">IF(MAX(F60:H60)&lt;0,0,MAX(F60:H60))</f>
        <v>130</v>
      </c>
      <c r="J60" s="88">
        <v>150</v>
      </c>
      <c r="K60" s="90">
        <v>160</v>
      </c>
      <c r="L60" s="88">
        <v>170</v>
      </c>
      <c r="M60" s="85">
        <f t="shared" ref="M60" si="24">IF(MAX(J60:L60)&lt;0,0,MAX(J60:L60))</f>
        <v>170</v>
      </c>
      <c r="N60" s="86">
        <f t="shared" ref="N60" si="25">SUM(I60,M60)</f>
        <v>300</v>
      </c>
      <c r="O60" s="87">
        <f t="shared" ref="O60" si="26">IF(ISNUMBER(B60), (IF(175.508&lt; B60,N60, TRUNC(10^(0.75194503*((LOG((B60/175.508)/LOG(10))*(LOG((B60/175.508)/LOG(10)))))),4)*N60)), 0)</f>
        <v>318.77999999999997</v>
      </c>
    </row>
  </sheetData>
  <mergeCells count="4">
    <mergeCell ref="B1:O1"/>
    <mergeCell ref="B2:C2"/>
    <mergeCell ref="M2:O2"/>
    <mergeCell ref="D2:L2"/>
  </mergeCells>
  <phoneticPr fontId="10" type="noConversion"/>
  <conditionalFormatting sqref="J6:L54 F6:H54">
    <cfRule type="cellIs" dxfId="1" priority="3" operator="lessThan">
      <formula>0</formula>
    </cfRule>
  </conditionalFormatting>
  <conditionalFormatting sqref="J60:L60 F60:H60">
    <cfRule type="cellIs" dxfId="0" priority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73" orientation="portrait" horizontalDpi="4294967295" verticalDpi="4294967295" r:id="rId1"/>
  <headerFooter alignWithMargins="0"/>
  <ignoredErrors>
    <ignoredError sqref="O12 O19 O26 O33 O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Prohl</dc:creator>
  <cp:lastModifiedBy>karlvo</cp:lastModifiedBy>
  <dcterms:created xsi:type="dcterms:W3CDTF">2017-01-22T21:04:49Z</dcterms:created>
  <dcterms:modified xsi:type="dcterms:W3CDTF">2022-03-27T14:10:46Z</dcterms:modified>
</cp:coreProperties>
</file>